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.09.2015г (5)" sheetId="1" r:id="rId1"/>
  </sheets>
  <definedNames>
    <definedName name="_xlnm.Print_Titles" localSheetId="0">'22.09.2015г (5)'!$11:$14</definedName>
  </definedNames>
  <calcPr fullCalcOnLoad="1"/>
</workbook>
</file>

<file path=xl/sharedStrings.xml><?xml version="1.0" encoding="utf-8"?>
<sst xmlns="http://schemas.openxmlformats.org/spreadsheetml/2006/main" count="70" uniqueCount="58">
  <si>
    <t xml:space="preserve">Приложение № 1 к распоряжению главы администрации №  14          от 19 февраля  2016г </t>
  </si>
  <si>
    <t xml:space="preserve">                                                            Замещение штатных должностей аппарата</t>
  </si>
  <si>
    <t>МО "Белосельское сельское поселение"</t>
  </si>
  <si>
    <t>на</t>
  </si>
  <si>
    <t>19 февраля</t>
  </si>
  <si>
    <t>2016 года</t>
  </si>
  <si>
    <t>№
п/п</t>
  </si>
  <si>
    <t>Наименование 
должностей</t>
  </si>
  <si>
    <t>Ф.И.О.</t>
  </si>
  <si>
    <t>Должн.
оклад</t>
  </si>
  <si>
    <t>Дополнительные выплаты</t>
  </si>
  <si>
    <t>Месячное денежное содержание</t>
  </si>
  <si>
    <t>Надбавка за
класный чин</t>
  </si>
  <si>
    <t>Надбавка
за выслугу лет</t>
  </si>
  <si>
    <t>Надбавка за
особые условия муницип. службы</t>
  </si>
  <si>
    <t>Надбавка за секретность</t>
  </si>
  <si>
    <t>Ежемесячное денежное поощрение</t>
  </si>
  <si>
    <t>Ежемесяч. премия</t>
  </si>
  <si>
    <t>%</t>
  </si>
  <si>
    <t>руб.</t>
  </si>
  <si>
    <t>Выборная муниципальная должность:</t>
  </si>
  <si>
    <t>Глава админстрации МО "Белосельское сельское поселение"</t>
  </si>
  <si>
    <t>Колесников Анатолий Эдуардович</t>
  </si>
  <si>
    <t>Муниципальные служащие:</t>
  </si>
  <si>
    <t xml:space="preserve">Заместитель главы админстрации МО "Белосельское сельское поселение"  
</t>
  </si>
  <si>
    <t>Кондратенко Олег Викторович</t>
  </si>
  <si>
    <t xml:space="preserve"> Специалист 1 категории бухгалтер-финансист
Секретарь муниципальной службы 1 кл. Референт муниципальной службы 3кл.</t>
  </si>
  <si>
    <t>Пимкина Наталья Петровна</t>
  </si>
  <si>
    <t xml:space="preserve">Главный специалист по общим вопросам                                                   Референт муниципальной службы 1кл.                                                                 </t>
  </si>
  <si>
    <t xml:space="preserve">Роженцова Виктория Викторовна </t>
  </si>
  <si>
    <t>Ведущий специалист по земельным и имущественным вопросам 
Референт муниципальной службы 1 кл.</t>
  </si>
  <si>
    <t>Челякова Валерия Валерьевна</t>
  </si>
  <si>
    <t xml:space="preserve">Руководитель  финансового отдела                                                 Советник муниципальной службы 3 кл.                                                                 </t>
  </si>
  <si>
    <t>Куприенко Елена Витальевна</t>
  </si>
  <si>
    <t>Главный специалист  по блоку социальных и иных вопросов 
Референт муниципальной службы 1кл.</t>
  </si>
  <si>
    <t>Пимкин Сергей Владимирович</t>
  </si>
  <si>
    <t>Всего по муницип. служащим</t>
  </si>
  <si>
    <t>Не относящиеся к муниципальным служащим:</t>
  </si>
  <si>
    <t>сложность</t>
  </si>
  <si>
    <t>клас-ность</t>
  </si>
  <si>
    <t>Водитель</t>
  </si>
  <si>
    <t>Черкасов Николай Гаврилович</t>
  </si>
  <si>
    <t>Секретарь-делопроизводитель</t>
  </si>
  <si>
    <t>Вакуленко Ольга Владимировна</t>
  </si>
  <si>
    <t>Всего по немуницип.служащ.</t>
  </si>
  <si>
    <t>ИТОГО</t>
  </si>
  <si>
    <t>Всего годовой фонд оплаты труда:</t>
  </si>
  <si>
    <t>рублей</t>
  </si>
  <si>
    <t>в том числе:</t>
  </si>
  <si>
    <t>Годовой фонд единовременной выплаты при предоставлении</t>
  </si>
  <si>
    <r>
      <t xml:space="preserve">ежегодного оплачиваемого отпуска </t>
    </r>
    <r>
      <rPr>
        <u val="single"/>
        <sz val="10"/>
        <rFont val="Arial Cyr"/>
        <family val="2"/>
      </rPr>
      <t>по выборным должностям:</t>
    </r>
  </si>
  <si>
    <t>Годовой фонд единовременной выплаты при предоставлении ежегодного</t>
  </si>
  <si>
    <r>
      <t xml:space="preserve">оплачиваемого отпуска и материальной помощи </t>
    </r>
    <r>
      <rPr>
        <u val="single"/>
        <sz val="10"/>
        <rFont val="Arial Cyr"/>
        <family val="2"/>
      </rPr>
      <t>по муниципальным служащим</t>
    </r>
    <r>
      <rPr>
        <sz val="10"/>
        <rFont val="Arial Cyr"/>
        <family val="2"/>
      </rPr>
      <t>:</t>
    </r>
  </si>
  <si>
    <t>Годовой фонд единовременной выплаты по предоставлению ежегодного</t>
  </si>
  <si>
    <t>оплачиваемого отпуска и материальной помощи по должностям,</t>
  </si>
  <si>
    <t>не относящимся к муниципальным служащим:</t>
  </si>
  <si>
    <t xml:space="preserve">Глава МО "Белосельское сельское поселение"                                                               </t>
  </si>
  <si>
    <t>А.Э.Колесников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</si>
</sst>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vertical="center" wrapText="1"/>
      <protection locked="0"/>
    </xf>
    <xf numFmtId="165" fontId="3" fillId="0" borderId="2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 vertical="center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vertical="top" wrapText="1"/>
      <protection locked="0"/>
    </xf>
    <xf numFmtId="165" fontId="4" fillId="0" borderId="2" xfId="0" applyNumberFormat="1" applyFont="1" applyBorder="1" applyAlignment="1" applyProtection="1">
      <alignment vertical="center" wrapText="1"/>
      <protection locked="0"/>
    </xf>
    <xf numFmtId="166" fontId="4" fillId="2" borderId="2" xfId="0" applyNumberFormat="1" applyFont="1" applyFill="1" applyBorder="1" applyAlignment="1" applyProtection="1">
      <alignment vertical="center" wrapText="1"/>
      <protection/>
    </xf>
    <xf numFmtId="165" fontId="4" fillId="2" borderId="2" xfId="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 applyProtection="1">
      <alignment/>
      <protection locked="0"/>
    </xf>
    <xf numFmtId="166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2" xfId="0" applyFont="1" applyBorder="1" applyAlignment="1" applyProtection="1">
      <alignment vertical="top" wrapText="1"/>
      <protection locked="0"/>
    </xf>
    <xf numFmtId="165" fontId="3" fillId="2" borderId="2" xfId="0" applyNumberFormat="1" applyFont="1" applyFill="1" applyBorder="1" applyAlignment="1" applyProtection="1">
      <alignment vertical="center" wrapText="1"/>
      <protection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 vertical="center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right"/>
      <protection/>
    </xf>
    <xf numFmtId="165" fontId="0" fillId="2" borderId="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4" fontId="6" fillId="0" borderId="0" xfId="0" applyFont="1" applyAlignment="1" applyProtection="1">
      <alignment/>
      <protection locked="0"/>
    </xf>
    <xf numFmtId="165" fontId="0" fillId="3" borderId="0" xfId="0" applyNumberFormat="1" applyFill="1" applyBorder="1" applyAlignment="1" applyProtection="1">
      <alignment horizontal="right"/>
      <protection/>
    </xf>
    <xf numFmtId="165" fontId="0" fillId="3" borderId="0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workbookViewId="0" topLeftCell="A5">
      <selection activeCell="A7" sqref="A7"/>
    </sheetView>
  </sheetViews>
  <sheetFormatPr defaultColWidth="9.00390625" defaultRowHeight="12.75"/>
  <cols>
    <col min="1" max="1" width="3.875" style="1" customWidth="1"/>
    <col min="2" max="2" width="31.75390625" style="1" customWidth="1"/>
    <col min="3" max="3" width="17.00390625" style="1" customWidth="1"/>
    <col min="4" max="4" width="8.625" style="1" customWidth="1"/>
    <col min="5" max="5" width="3.875" style="2" customWidth="1"/>
    <col min="6" max="6" width="8.125" style="1" customWidth="1"/>
    <col min="7" max="7" width="3.875" style="2" customWidth="1"/>
    <col min="8" max="8" width="8.625" style="1" customWidth="1"/>
    <col min="9" max="9" width="4.25390625" style="2" customWidth="1"/>
    <col min="10" max="10" width="9.75390625" style="1" customWidth="1"/>
    <col min="11" max="11" width="3.875" style="2" customWidth="1"/>
    <col min="12" max="12" width="7.625" style="1" customWidth="1"/>
    <col min="13" max="13" width="11.125" style="1" customWidth="1"/>
    <col min="14" max="14" width="3.875" style="2" customWidth="1"/>
    <col min="15" max="15" width="8.625" style="1" customWidth="1"/>
    <col min="16" max="16" width="10.00390625" style="1" customWidth="1"/>
    <col min="17" max="16384" width="9.125" style="1" customWidth="1"/>
  </cols>
  <sheetData>
    <row r="1" ht="6" customHeight="1"/>
    <row r="2" spans="12:15" ht="17.25" customHeight="1">
      <c r="L2" s="3" t="s">
        <v>0</v>
      </c>
      <c r="M2" s="3"/>
      <c r="N2" s="3"/>
      <c r="O2" s="3"/>
    </row>
    <row r="3" spans="12:15" ht="17.25" customHeight="1">
      <c r="L3" s="3"/>
      <c r="M3" s="3"/>
      <c r="N3" s="3"/>
      <c r="O3" s="3"/>
    </row>
    <row r="4" spans="12:15" ht="18" customHeight="1">
      <c r="L4" s="3"/>
      <c r="M4" s="3"/>
      <c r="N4" s="3"/>
      <c r="O4" s="3"/>
    </row>
    <row r="5" ht="21.75" customHeight="1"/>
    <row r="6" spans="12:15" ht="15.75" customHeight="1">
      <c r="L6" s="4"/>
      <c r="M6" s="4"/>
      <c r="N6" s="4"/>
      <c r="O6" s="4"/>
    </row>
    <row r="7" spans="1:16" s="6" customFormat="1" ht="13.5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2"/>
      <c r="O7" s="1"/>
      <c r="P7" s="1"/>
    </row>
    <row r="8" spans="1:16" s="6" customFormat="1" ht="1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3:14" s="6" customFormat="1" ht="15" customHeight="1">
      <c r="C9" s="7" t="s">
        <v>3</v>
      </c>
      <c r="D9" s="8" t="s">
        <v>4</v>
      </c>
      <c r="E9" s="8"/>
      <c r="F9" s="8"/>
      <c r="G9" s="8"/>
      <c r="H9" s="8"/>
      <c r="I9" s="9" t="s">
        <v>5</v>
      </c>
      <c r="K9" s="10"/>
      <c r="N9" s="10"/>
    </row>
    <row r="11" spans="1:16" ht="12.75" customHeight="1">
      <c r="A11" s="11" t="s">
        <v>6</v>
      </c>
      <c r="B11" s="11" t="s">
        <v>7</v>
      </c>
      <c r="C11" s="11" t="s">
        <v>8</v>
      </c>
      <c r="D11" s="11" t="s">
        <v>9</v>
      </c>
      <c r="E11" s="11" t="s">
        <v>10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11</v>
      </c>
    </row>
    <row r="12" spans="1:16" ht="33.75" customHeight="1">
      <c r="A12" s="11"/>
      <c r="B12" s="11"/>
      <c r="C12" s="11"/>
      <c r="D12" s="11"/>
      <c r="E12" s="11" t="s">
        <v>12</v>
      </c>
      <c r="F12" s="11"/>
      <c r="G12" s="11" t="s">
        <v>13</v>
      </c>
      <c r="H12" s="11"/>
      <c r="I12" s="11" t="s">
        <v>14</v>
      </c>
      <c r="J12" s="11"/>
      <c r="K12" s="11" t="s">
        <v>15</v>
      </c>
      <c r="L12" s="11"/>
      <c r="M12" s="11" t="s">
        <v>16</v>
      </c>
      <c r="N12" s="11" t="s">
        <v>17</v>
      </c>
      <c r="O12" s="11"/>
      <c r="P12" s="11"/>
    </row>
    <row r="13" spans="1:16" ht="12.75">
      <c r="A13" s="11"/>
      <c r="B13" s="11"/>
      <c r="C13" s="11"/>
      <c r="D13" s="11"/>
      <c r="E13" s="12" t="s">
        <v>18</v>
      </c>
      <c r="F13" s="12" t="s">
        <v>19</v>
      </c>
      <c r="G13" s="12" t="s">
        <v>18</v>
      </c>
      <c r="H13" s="12" t="s">
        <v>19</v>
      </c>
      <c r="I13" s="12" t="s">
        <v>18</v>
      </c>
      <c r="J13" s="12" t="s">
        <v>19</v>
      </c>
      <c r="K13" s="12" t="s">
        <v>18</v>
      </c>
      <c r="L13" s="12" t="s">
        <v>19</v>
      </c>
      <c r="M13" s="12" t="s">
        <v>19</v>
      </c>
      <c r="N13" s="12" t="s">
        <v>18</v>
      </c>
      <c r="O13" s="12" t="s">
        <v>19</v>
      </c>
      <c r="P13" s="11"/>
    </row>
    <row r="14" spans="1:16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</row>
    <row r="15" spans="1:16" s="15" customFormat="1" ht="12.75">
      <c r="A15" s="11"/>
      <c r="B15" s="13" t="s">
        <v>20</v>
      </c>
      <c r="C15" s="13"/>
      <c r="D15" s="14"/>
      <c r="E15" s="11"/>
      <c r="F15" s="14"/>
      <c r="G15" s="11"/>
      <c r="H15" s="14"/>
      <c r="I15" s="11"/>
      <c r="J15" s="14"/>
      <c r="K15" s="11"/>
      <c r="L15" s="14"/>
      <c r="M15" s="14"/>
      <c r="N15" s="11"/>
      <c r="O15" s="14"/>
      <c r="P15" s="14"/>
    </row>
    <row r="16" spans="1:16" s="21" customFormat="1" ht="33.75" customHeight="1">
      <c r="A16" s="16">
        <v>1</v>
      </c>
      <c r="B16" s="17" t="s">
        <v>21</v>
      </c>
      <c r="C16" s="17" t="s">
        <v>22</v>
      </c>
      <c r="D16" s="18">
        <v>8079</v>
      </c>
      <c r="E16" s="16"/>
      <c r="F16" s="19">
        <f>ROUND($D16/100*E16,0)</f>
        <v>0</v>
      </c>
      <c r="G16" s="16"/>
      <c r="H16" s="20">
        <f>$D16/100*G16</f>
        <v>0</v>
      </c>
      <c r="I16" s="16"/>
      <c r="J16" s="20">
        <f>$D16/100*I16</f>
        <v>0</v>
      </c>
      <c r="K16" s="16"/>
      <c r="L16" s="20">
        <f>$D16/100*K16</f>
        <v>0</v>
      </c>
      <c r="M16" s="18">
        <f>D16*4</f>
        <v>32316</v>
      </c>
      <c r="N16" s="16"/>
      <c r="O16" s="20">
        <f>ROUND($D16/100*N16,0)</f>
        <v>0</v>
      </c>
      <c r="P16" s="20">
        <f>SUM(D16,F16,H16,J16,L16,M16,O16)</f>
        <v>40395</v>
      </c>
    </row>
    <row r="17" spans="1:16" s="15" customFormat="1" ht="12.75">
      <c r="A17" s="11"/>
      <c r="B17" s="13" t="s">
        <v>23</v>
      </c>
      <c r="C17" s="13"/>
      <c r="D17" s="14"/>
      <c r="E17" s="11"/>
      <c r="F17" s="22"/>
      <c r="G17" s="11"/>
      <c r="H17" s="14"/>
      <c r="I17" s="11"/>
      <c r="J17" s="14"/>
      <c r="K17" s="11"/>
      <c r="L17" s="14"/>
      <c r="M17" s="14"/>
      <c r="N17" s="11"/>
      <c r="O17" s="14"/>
      <c r="P17" s="22"/>
    </row>
    <row r="18" spans="1:16" ht="39" customHeight="1">
      <c r="A18" s="11">
        <v>1</v>
      </c>
      <c r="B18" s="23" t="s">
        <v>24</v>
      </c>
      <c r="C18" s="23" t="s">
        <v>25</v>
      </c>
      <c r="D18" s="14">
        <v>6505</v>
      </c>
      <c r="E18" s="11">
        <v>0</v>
      </c>
      <c r="F18" s="20">
        <f aca="true" t="shared" si="0" ref="F18:F23">ROUND($D18/100*E18,0)</f>
        <v>0</v>
      </c>
      <c r="G18" s="11">
        <v>30</v>
      </c>
      <c r="H18" s="24">
        <f aca="true" t="shared" si="1" ref="H18:H23">$D18/100*G18</f>
        <v>1951.5</v>
      </c>
      <c r="I18" s="11">
        <v>145</v>
      </c>
      <c r="J18" s="24">
        <f aca="true" t="shared" si="2" ref="J18:J23">$D18/100*I18</f>
        <v>9432.25</v>
      </c>
      <c r="K18" s="11"/>
      <c r="L18" s="24">
        <f aca="true" t="shared" si="3" ref="L18:L23">$D18/100*K18</f>
        <v>0</v>
      </c>
      <c r="M18" s="14">
        <f aca="true" t="shared" si="4" ref="M18:M23">D18</f>
        <v>6505</v>
      </c>
      <c r="N18" s="25">
        <v>25</v>
      </c>
      <c r="O18" s="20">
        <f aca="true" t="shared" si="5" ref="O18:O23">ROUND($D18/100*N18,0)</f>
        <v>1626</v>
      </c>
      <c r="P18" s="24">
        <f aca="true" t="shared" si="6" ref="P18:P23">SUM(D18,F18,H18,J18,L18,M18,O18)</f>
        <v>26019.75</v>
      </c>
    </row>
    <row r="19" spans="1:16" ht="35.25" customHeight="1" hidden="1">
      <c r="A19" s="11">
        <v>2</v>
      </c>
      <c r="B19" s="23" t="s">
        <v>26</v>
      </c>
      <c r="C19" s="23" t="s">
        <v>27</v>
      </c>
      <c r="D19" s="14"/>
      <c r="E19" s="11">
        <v>40</v>
      </c>
      <c r="F19" s="20">
        <f t="shared" si="0"/>
        <v>0</v>
      </c>
      <c r="G19" s="11">
        <v>10</v>
      </c>
      <c r="H19" s="24">
        <f t="shared" si="1"/>
        <v>0</v>
      </c>
      <c r="I19" s="11">
        <v>90</v>
      </c>
      <c r="J19" s="24">
        <f t="shared" si="2"/>
        <v>0</v>
      </c>
      <c r="K19" s="11"/>
      <c r="L19" s="24">
        <f t="shared" si="3"/>
        <v>0</v>
      </c>
      <c r="M19" s="14">
        <f t="shared" si="4"/>
        <v>0</v>
      </c>
      <c r="N19" s="25">
        <v>25</v>
      </c>
      <c r="O19" s="20">
        <f t="shared" si="5"/>
        <v>0</v>
      </c>
      <c r="P19" s="24">
        <f t="shared" si="6"/>
        <v>0</v>
      </c>
    </row>
    <row r="20" spans="1:16" ht="36.75" customHeight="1">
      <c r="A20" s="11">
        <v>2</v>
      </c>
      <c r="B20" s="23" t="s">
        <v>28</v>
      </c>
      <c r="C20" s="23" t="s">
        <v>29</v>
      </c>
      <c r="D20" s="14">
        <v>5237</v>
      </c>
      <c r="E20" s="11">
        <v>50</v>
      </c>
      <c r="F20" s="20">
        <f t="shared" si="0"/>
        <v>2619</v>
      </c>
      <c r="G20" s="11">
        <v>10</v>
      </c>
      <c r="H20" s="24">
        <f t="shared" si="1"/>
        <v>523.6999999999999</v>
      </c>
      <c r="I20" s="11">
        <v>90</v>
      </c>
      <c r="J20" s="24">
        <f t="shared" si="2"/>
        <v>4713.3</v>
      </c>
      <c r="K20" s="11"/>
      <c r="L20" s="24">
        <f t="shared" si="3"/>
        <v>0</v>
      </c>
      <c r="M20" s="14">
        <f t="shared" si="4"/>
        <v>5237</v>
      </c>
      <c r="N20" s="25">
        <v>25</v>
      </c>
      <c r="O20" s="20">
        <f t="shared" si="5"/>
        <v>1309</v>
      </c>
      <c r="P20" s="24">
        <f t="shared" si="6"/>
        <v>19639</v>
      </c>
    </row>
    <row r="21" spans="1:16" ht="42.75" customHeight="1">
      <c r="A21" s="11">
        <v>3</v>
      </c>
      <c r="B21" s="23" t="s">
        <v>30</v>
      </c>
      <c r="C21" s="23" t="s">
        <v>31</v>
      </c>
      <c r="D21" s="14">
        <v>4755</v>
      </c>
      <c r="E21" s="11">
        <v>50</v>
      </c>
      <c r="F21" s="20">
        <f t="shared" si="0"/>
        <v>2378</v>
      </c>
      <c r="G21" s="11">
        <v>15</v>
      </c>
      <c r="H21" s="24">
        <f t="shared" si="1"/>
        <v>713.25</v>
      </c>
      <c r="I21" s="11">
        <v>60</v>
      </c>
      <c r="J21" s="24">
        <f t="shared" si="2"/>
        <v>2853</v>
      </c>
      <c r="K21" s="11"/>
      <c r="L21" s="24">
        <f t="shared" si="3"/>
        <v>0</v>
      </c>
      <c r="M21" s="14">
        <f t="shared" si="4"/>
        <v>4755</v>
      </c>
      <c r="N21" s="25">
        <v>25</v>
      </c>
      <c r="O21" s="20">
        <f t="shared" si="5"/>
        <v>1189</v>
      </c>
      <c r="P21" s="24">
        <f t="shared" si="6"/>
        <v>16643.25</v>
      </c>
    </row>
    <row r="22" spans="1:16" ht="39.75" customHeight="1">
      <c r="A22" s="11">
        <v>4</v>
      </c>
      <c r="B22" s="23" t="s">
        <v>32</v>
      </c>
      <c r="C22" s="23" t="s">
        <v>33</v>
      </c>
      <c r="D22" s="14">
        <v>5707</v>
      </c>
      <c r="E22" s="11">
        <v>40</v>
      </c>
      <c r="F22" s="20">
        <f t="shared" si="0"/>
        <v>2283</v>
      </c>
      <c r="G22" s="11">
        <v>10</v>
      </c>
      <c r="H22" s="24">
        <f t="shared" si="1"/>
        <v>570.7</v>
      </c>
      <c r="I22" s="11">
        <v>90</v>
      </c>
      <c r="J22" s="24">
        <f t="shared" si="2"/>
        <v>5136.3</v>
      </c>
      <c r="K22" s="11"/>
      <c r="L22" s="24">
        <f t="shared" si="3"/>
        <v>0</v>
      </c>
      <c r="M22" s="14">
        <f t="shared" si="4"/>
        <v>5707</v>
      </c>
      <c r="N22" s="25">
        <v>25</v>
      </c>
      <c r="O22" s="20">
        <f t="shared" si="5"/>
        <v>1427</v>
      </c>
      <c r="P22" s="24">
        <f t="shared" si="6"/>
        <v>20831</v>
      </c>
    </row>
    <row r="23" spans="1:16" ht="33.75" customHeight="1">
      <c r="A23" s="11">
        <v>5</v>
      </c>
      <c r="B23" s="23" t="s">
        <v>34</v>
      </c>
      <c r="C23" s="23" t="s">
        <v>35</v>
      </c>
      <c r="D23" s="14">
        <v>5237</v>
      </c>
      <c r="E23" s="11">
        <v>50</v>
      </c>
      <c r="F23" s="20">
        <f t="shared" si="0"/>
        <v>2619</v>
      </c>
      <c r="G23" s="11">
        <v>20</v>
      </c>
      <c r="H23" s="24">
        <f t="shared" si="1"/>
        <v>1047.3999999999999</v>
      </c>
      <c r="I23" s="11">
        <v>90</v>
      </c>
      <c r="J23" s="24">
        <f t="shared" si="2"/>
        <v>4713.3</v>
      </c>
      <c r="K23" s="11"/>
      <c r="L23" s="24">
        <f t="shared" si="3"/>
        <v>0</v>
      </c>
      <c r="M23" s="14">
        <f t="shared" si="4"/>
        <v>5237</v>
      </c>
      <c r="N23" s="25">
        <v>25</v>
      </c>
      <c r="O23" s="20">
        <f t="shared" si="5"/>
        <v>1309</v>
      </c>
      <c r="P23" s="24">
        <f t="shared" si="6"/>
        <v>20162.699999999997</v>
      </c>
    </row>
    <row r="24" spans="1:16" s="27" customFormat="1" ht="23.25" customHeight="1">
      <c r="A24" s="16"/>
      <c r="B24" s="26" t="s">
        <v>36</v>
      </c>
      <c r="C24" s="26"/>
      <c r="D24" s="20">
        <f>SUM(D18:D23)</f>
        <v>27441</v>
      </c>
      <c r="E24" s="16"/>
      <c r="F24" s="20">
        <f>SUM(F18:F23)</f>
        <v>9899</v>
      </c>
      <c r="G24" s="16"/>
      <c r="H24" s="20">
        <f>SUM(H18:H23)</f>
        <v>4806.549999999999</v>
      </c>
      <c r="I24" s="16"/>
      <c r="J24" s="20">
        <f>SUM(J18:J23)</f>
        <v>26848.15</v>
      </c>
      <c r="K24" s="16"/>
      <c r="L24" s="20">
        <f>SUM(L18:L23)</f>
        <v>0</v>
      </c>
      <c r="M24" s="20">
        <f>SUM(M18:M23)</f>
        <v>27441</v>
      </c>
      <c r="N24" s="16"/>
      <c r="O24" s="20">
        <f>SUM(O18:O23)</f>
        <v>6860</v>
      </c>
      <c r="P24" s="20">
        <f>SUM(P18:P23)</f>
        <v>103295.7</v>
      </c>
    </row>
    <row r="25" spans="1:16" s="15" customFormat="1" ht="12.75">
      <c r="A25" s="11"/>
      <c r="B25" s="26" t="s">
        <v>37</v>
      </c>
      <c r="C25" s="13"/>
      <c r="D25" s="14"/>
      <c r="E25" s="11"/>
      <c r="F25" s="14"/>
      <c r="G25" s="11"/>
      <c r="H25" s="14"/>
      <c r="I25" s="11"/>
      <c r="J25" s="18" t="s">
        <v>38</v>
      </c>
      <c r="K25" s="11"/>
      <c r="L25" s="18" t="s">
        <v>39</v>
      </c>
      <c r="M25" s="14"/>
      <c r="N25" s="11"/>
      <c r="O25" s="14"/>
      <c r="P25" s="14"/>
    </row>
    <row r="26" spans="1:16" ht="22.5" customHeight="1">
      <c r="A26" s="11">
        <v>1</v>
      </c>
      <c r="B26" s="23" t="s">
        <v>40</v>
      </c>
      <c r="C26" s="23" t="s">
        <v>41</v>
      </c>
      <c r="D26" s="14">
        <v>3487</v>
      </c>
      <c r="E26" s="11"/>
      <c r="F26" s="19">
        <f>ROUND($D26/100*E26,0)</f>
        <v>0</v>
      </c>
      <c r="G26" s="11"/>
      <c r="H26" s="24">
        <f>$D26/100*G26</f>
        <v>0</v>
      </c>
      <c r="I26" s="28">
        <v>70</v>
      </c>
      <c r="J26" s="24">
        <f>$D26/100*I26</f>
        <v>2440.8999999999996</v>
      </c>
      <c r="K26" s="11">
        <v>15</v>
      </c>
      <c r="L26" s="24">
        <f>$D26/100*K26</f>
        <v>523.05</v>
      </c>
      <c r="M26" s="14">
        <f>D26</f>
        <v>3487</v>
      </c>
      <c r="N26" s="25">
        <v>25</v>
      </c>
      <c r="O26" s="20">
        <f>ROUND($D26/100*N26,0)</f>
        <v>872</v>
      </c>
      <c r="P26" s="24">
        <f>SUM(D26,F26,H26,J26,L26,M26,O26)</f>
        <v>10809.95</v>
      </c>
    </row>
    <row r="27" spans="1:16" ht="22.5" customHeight="1">
      <c r="A27" s="11">
        <v>2</v>
      </c>
      <c r="B27" s="23" t="s">
        <v>42</v>
      </c>
      <c r="C27" s="23" t="s">
        <v>43</v>
      </c>
      <c r="D27" s="14">
        <v>2695</v>
      </c>
      <c r="E27" s="11"/>
      <c r="F27" s="19">
        <f>ROUND($D27/100*E27,0)</f>
        <v>0</v>
      </c>
      <c r="G27" s="11">
        <v>15</v>
      </c>
      <c r="H27" s="24">
        <f>$D27/100*G27</f>
        <v>404.25</v>
      </c>
      <c r="I27" s="28">
        <v>84</v>
      </c>
      <c r="J27" s="24">
        <f>$D27/100*I27</f>
        <v>2263.7999999999997</v>
      </c>
      <c r="K27" s="11"/>
      <c r="L27" s="29">
        <f>$D27/100*K27</f>
        <v>0</v>
      </c>
      <c r="M27" s="14">
        <f>D27</f>
        <v>2695</v>
      </c>
      <c r="N27" s="25">
        <v>25</v>
      </c>
      <c r="O27" s="20">
        <f>ROUND($D27/100*N27,0)</f>
        <v>674</v>
      </c>
      <c r="P27" s="24">
        <f>SUM(D27,F27,H27,J27,L27,M27,O27)</f>
        <v>8732.05</v>
      </c>
    </row>
    <row r="28" spans="1:16" s="27" customFormat="1" ht="17.25" customHeight="1">
      <c r="A28" s="16"/>
      <c r="B28" s="26" t="s">
        <v>44</v>
      </c>
      <c r="C28" s="26"/>
      <c r="D28" s="20">
        <f>SUM(D26:D27)</f>
        <v>6182</v>
      </c>
      <c r="E28" s="16"/>
      <c r="F28" s="19">
        <f>SUM(F26:F27)</f>
        <v>0</v>
      </c>
      <c r="G28" s="16"/>
      <c r="H28" s="20">
        <f>SUM(H26:H27)</f>
        <v>404.25</v>
      </c>
      <c r="I28" s="16"/>
      <c r="J28" s="20">
        <f>SUM(J26:J27)</f>
        <v>4704.699999999999</v>
      </c>
      <c r="K28" s="16"/>
      <c r="L28" s="20">
        <f>SUM(L26:L27)</f>
        <v>523.05</v>
      </c>
      <c r="M28" s="20">
        <f>SUM(M26:M27)</f>
        <v>6182</v>
      </c>
      <c r="N28" s="16"/>
      <c r="O28" s="20">
        <f>SUM(O26:O27)</f>
        <v>1546</v>
      </c>
      <c r="P28" s="20">
        <f>SUM(P26:P27)</f>
        <v>19542</v>
      </c>
    </row>
    <row r="29" spans="1:16" s="27" customFormat="1" ht="23.25" customHeight="1">
      <c r="A29" s="16"/>
      <c r="B29" s="26" t="s">
        <v>45</v>
      </c>
      <c r="C29" s="26"/>
      <c r="D29" s="20">
        <f>SUM(D16,D24,D28)</f>
        <v>41702</v>
      </c>
      <c r="E29" s="16"/>
      <c r="F29" s="20">
        <f>SUM(F16,F24,F28)</f>
        <v>9899</v>
      </c>
      <c r="G29" s="16"/>
      <c r="H29" s="20">
        <f>SUM(H16,H24,H28)</f>
        <v>5210.799999999999</v>
      </c>
      <c r="I29" s="16"/>
      <c r="J29" s="20">
        <f>SUM(J16,J24,J28)</f>
        <v>31552.85</v>
      </c>
      <c r="K29" s="16"/>
      <c r="L29" s="20">
        <f>SUM(L16,L24,L28)</f>
        <v>523.05</v>
      </c>
      <c r="M29" s="20">
        <f>SUM(M16,M24,M28)</f>
        <v>65939</v>
      </c>
      <c r="N29" s="16"/>
      <c r="O29" s="20">
        <f>SUM(O16,O24,O28)</f>
        <v>8406</v>
      </c>
      <c r="P29" s="20">
        <f>SUM(P16,P24,P28)</f>
        <v>163232.7</v>
      </c>
    </row>
    <row r="30" ht="30" customHeight="1"/>
    <row r="31" spans="2:14" s="21" customFormat="1" ht="12.75">
      <c r="B31" s="21" t="s">
        <v>46</v>
      </c>
      <c r="E31" s="30"/>
      <c r="G31" s="31">
        <f>P29*12+G34+G36+G39+G41+H43</f>
        <v>2176330.4000000004</v>
      </c>
      <c r="H31" s="31"/>
      <c r="I31" s="30"/>
      <c r="J31" s="21" t="s">
        <v>47</v>
      </c>
      <c r="K31" s="30"/>
      <c r="N31" s="30"/>
    </row>
    <row r="32" ht="12.75">
      <c r="B32" s="1" t="s">
        <v>48</v>
      </c>
    </row>
    <row r="33" ht="22.5" customHeight="1">
      <c r="B33" s="1" t="s">
        <v>49</v>
      </c>
    </row>
    <row r="34" spans="2:10" ht="12.75">
      <c r="B34" s="1" t="s">
        <v>50</v>
      </c>
      <c r="G34" s="32">
        <f>P16*2</f>
        <v>80790</v>
      </c>
      <c r="H34" s="32"/>
      <c r="J34" s="1" t="s">
        <v>47</v>
      </c>
    </row>
    <row r="35" spans="2:8" ht="22.5" customHeight="1">
      <c r="B35" s="1" t="s">
        <v>51</v>
      </c>
      <c r="G35" s="33"/>
      <c r="H35" s="33"/>
    </row>
    <row r="36" spans="2:10" ht="12.75">
      <c r="B36" s="1" t="s">
        <v>52</v>
      </c>
      <c r="G36" s="32">
        <f>(D24+F24)*3</f>
        <v>112020</v>
      </c>
      <c r="H36" s="32"/>
      <c r="J36" s="1" t="s">
        <v>47</v>
      </c>
    </row>
    <row r="37" spans="2:8" ht="22.5" customHeight="1">
      <c r="B37" s="1" t="s">
        <v>53</v>
      </c>
      <c r="G37" s="34"/>
      <c r="H37" s="34"/>
    </row>
    <row r="38" spans="2:8" ht="12.75">
      <c r="B38" s="1" t="s">
        <v>54</v>
      </c>
      <c r="G38" s="34"/>
      <c r="H38" s="34"/>
    </row>
    <row r="39" spans="2:10" ht="12.75">
      <c r="B39" s="35" t="s">
        <v>55</v>
      </c>
      <c r="G39" s="32">
        <f>D28*4</f>
        <v>24728</v>
      </c>
      <c r="H39" s="32"/>
      <c r="J39" s="1" t="s">
        <v>47</v>
      </c>
    </row>
    <row r="41" spans="2:12" ht="70.5" customHeight="1">
      <c r="B41" s="1" t="s">
        <v>56</v>
      </c>
      <c r="G41" s="36"/>
      <c r="H41" s="36"/>
      <c r="I41" s="4" t="s">
        <v>57</v>
      </c>
      <c r="J41" s="4"/>
      <c r="K41" s="4"/>
      <c r="L41" s="4"/>
    </row>
    <row r="43" spans="8:14" ht="12.75">
      <c r="H43" s="37"/>
      <c r="L43" s="38"/>
      <c r="M43" s="2"/>
      <c r="N43" s="1"/>
    </row>
  </sheetData>
  <sheetProtection selectLockedCells="1" selectUnlockedCells="1"/>
  <mergeCells count="22">
    <mergeCell ref="L2:O4"/>
    <mergeCell ref="L6:O6"/>
    <mergeCell ref="A7:K7"/>
    <mergeCell ref="A8:P8"/>
    <mergeCell ref="D9:H9"/>
    <mergeCell ref="A11:A13"/>
    <mergeCell ref="B11:B13"/>
    <mergeCell ref="C11:C13"/>
    <mergeCell ref="D11:D13"/>
    <mergeCell ref="E11:O11"/>
    <mergeCell ref="P11:P13"/>
    <mergeCell ref="E12:F12"/>
    <mergeCell ref="G12:H12"/>
    <mergeCell ref="I12:J12"/>
    <mergeCell ref="K12:L12"/>
    <mergeCell ref="N12:O12"/>
    <mergeCell ref="G31:H31"/>
    <mergeCell ref="G34:H34"/>
    <mergeCell ref="G36:H36"/>
    <mergeCell ref="G39:H39"/>
    <mergeCell ref="G41:H41"/>
    <mergeCell ref="I41:L41"/>
  </mergeCells>
  <printOptions/>
  <pageMargins left="0.19652777777777777" right="0.19652777777777777" top="0.7875" bottom="0.5902777777777778" header="0.5118055555555555" footer="0.5118055555555555"/>
  <pageSetup horizontalDpi="300" verticalDpi="300" orientation="landscape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Андрей Балашов</cp:lastModifiedBy>
  <cp:lastPrinted>2016-02-29T05:18:56Z</cp:lastPrinted>
  <dcterms:created xsi:type="dcterms:W3CDTF">2009-09-16T04:26:38Z</dcterms:created>
  <dcterms:modified xsi:type="dcterms:W3CDTF">2016-03-28T07:29:33Z</dcterms:modified>
  <cp:category/>
  <cp:version/>
  <cp:contentType/>
  <cp:contentStatus/>
</cp:coreProperties>
</file>